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60" windowWidth="19420" windowHeight="8010" firstSheet="2" activeTab="4"/>
  </bookViews>
  <sheets>
    <sheet name="SGV" sheetId="4" state="veryHidden" r:id="rId1"/>
    <sheet name="foxz" sheetId="5" state="veryHidden" r:id="rId2"/>
    <sheet name="113" sheetId="1" r:id="rId3"/>
    <sheet name="114" sheetId="2" r:id="rId4"/>
    <sheet name="115" sheetId="3" r:id="rId5"/>
  </sheets>
  <calcPr calcId="144525"/>
</workbook>
</file>

<file path=xl/calcChain.xml><?xml version="1.0" encoding="utf-8"?>
<calcChain xmlns="http://schemas.openxmlformats.org/spreadsheetml/2006/main">
  <c r="F10" i="3" l="1"/>
  <c r="F11" i="3"/>
  <c r="F12" i="3"/>
  <c r="F13" i="3"/>
  <c r="F14" i="3"/>
  <c r="F15" i="3"/>
  <c r="F16" i="3"/>
  <c r="F17" i="3"/>
  <c r="F18" i="3"/>
  <c r="F19" i="3"/>
  <c r="F20" i="3"/>
  <c r="F21" i="3"/>
  <c r="G8" i="3"/>
  <c r="H8" i="3"/>
  <c r="F8" i="3" l="1"/>
  <c r="C22" i="3" l="1"/>
  <c r="C21" i="3"/>
  <c r="E20" i="3"/>
  <c r="C20" i="3"/>
  <c r="C19" i="3"/>
  <c r="C18" i="3"/>
  <c r="C17" i="3"/>
  <c r="C16" i="3"/>
  <c r="C15" i="3"/>
  <c r="C14" i="3"/>
  <c r="C13" i="3"/>
  <c r="C12" i="3"/>
  <c r="C11" i="3"/>
  <c r="C10" i="3"/>
  <c r="G34" i="2"/>
  <c r="G24" i="2"/>
  <c r="D38" i="2"/>
  <c r="C38" i="2"/>
  <c r="D26" i="2"/>
  <c r="D18" i="2" s="1"/>
  <c r="C26" i="2"/>
  <c r="D19" i="2"/>
  <c r="C19" i="2"/>
  <c r="C18" i="2" s="1"/>
  <c r="D16" i="1"/>
  <c r="D10" i="1" l="1"/>
  <c r="C9" i="2" l="1"/>
  <c r="G33" i="2"/>
  <c r="D8" i="3" l="1"/>
  <c r="F38" i="2"/>
  <c r="E38" i="2"/>
  <c r="F19" i="2"/>
  <c r="E19" i="2"/>
  <c r="D9" i="2"/>
  <c r="E9" i="2"/>
  <c r="F9" i="2"/>
  <c r="E10" i="1"/>
  <c r="C8" i="3" l="1"/>
  <c r="J8" i="3"/>
  <c r="F15" i="1"/>
  <c r="K10" i="3" l="1"/>
  <c r="K13" i="3"/>
  <c r="K14" i="3"/>
  <c r="K16" i="3"/>
  <c r="K18" i="3"/>
  <c r="K19" i="3"/>
  <c r="K20" i="3"/>
  <c r="K22" i="3"/>
  <c r="I10" i="3"/>
  <c r="I13" i="3"/>
  <c r="I14" i="3"/>
  <c r="I16" i="3"/>
  <c r="I18" i="3"/>
  <c r="I19" i="3"/>
  <c r="I20" i="3"/>
  <c r="I22" i="3"/>
  <c r="G10" i="2"/>
  <c r="G20" i="2"/>
  <c r="G22" i="2"/>
  <c r="G23" i="2"/>
  <c r="G27" i="2"/>
  <c r="G28" i="2"/>
  <c r="G29" i="2"/>
  <c r="G30" i="2"/>
  <c r="G31" i="2"/>
  <c r="G32" i="2"/>
  <c r="F26" i="2" l="1"/>
  <c r="F18" i="2" s="1"/>
  <c r="D8" i="2"/>
  <c r="F16" i="1"/>
  <c r="D14" i="1"/>
  <c r="E7" i="1"/>
  <c r="C8" i="2" l="1"/>
  <c r="I8" i="3" l="1"/>
  <c r="E8" i="3"/>
  <c r="H10" i="2"/>
  <c r="H20" i="2"/>
  <c r="H22" i="2"/>
  <c r="H23" i="2"/>
  <c r="H29" i="2"/>
  <c r="H31" i="2"/>
  <c r="H32" i="2"/>
  <c r="H39" i="2"/>
  <c r="E26" i="2"/>
  <c r="E18" i="2" s="1"/>
  <c r="G19" i="2"/>
  <c r="G9" i="2"/>
  <c r="F8" i="1"/>
  <c r="F9" i="1"/>
  <c r="F10" i="1"/>
  <c r="F11" i="1"/>
  <c r="E14" i="1"/>
  <c r="D7" i="1"/>
  <c r="K8" i="3" l="1"/>
  <c r="H38" i="2"/>
  <c r="G26" i="2"/>
  <c r="J22" i="2"/>
  <c r="J23" i="2" s="1"/>
  <c r="F14" i="1"/>
  <c r="H26" i="2"/>
  <c r="H19" i="2"/>
  <c r="H9" i="2"/>
  <c r="F7" i="1"/>
  <c r="F8" i="2"/>
  <c r="E8" i="2" l="1"/>
  <c r="G8" i="2" s="1"/>
  <c r="G18" i="2"/>
  <c r="H8" i="2"/>
  <c r="H18" i="2"/>
</calcChain>
</file>

<file path=xl/sharedStrings.xml><?xml version="1.0" encoding="utf-8"?>
<sst xmlns="http://schemas.openxmlformats.org/spreadsheetml/2006/main" count="124" uniqueCount="93">
  <si>
    <t>Biểu số 113/CK TC-NSNN</t>
  </si>
  <si>
    <t>Đơn vị: 1000 đồng</t>
  </si>
  <si>
    <t>STT</t>
  </si>
  <si>
    <t>NỘI DUNG</t>
  </si>
  <si>
    <t xml:space="preserve">DỰ TOÁN NĂM </t>
  </si>
  <si>
    <t>SO SÁNH</t>
  </si>
  <si>
    <t>A</t>
  </si>
  <si>
    <t>B</t>
  </si>
  <si>
    <t>3=2/1</t>
  </si>
  <si>
    <t>I</t>
  </si>
  <si>
    <t xml:space="preserve">TỔNG SỐ THU </t>
  </si>
  <si>
    <t xml:space="preserve">Các khoản thu xã hưởng 100% </t>
  </si>
  <si>
    <t>Các khoản thu phân chia theo tỷ lệ (1)</t>
  </si>
  <si>
    <t>Thu bổ sung</t>
  </si>
  <si>
    <t>- Thu bổ sung cân đối</t>
  </si>
  <si>
    <t>- Thu bổ sung có mục tiêu</t>
  </si>
  <si>
    <t>Thu chuyển nguồn</t>
  </si>
  <si>
    <t>II</t>
  </si>
  <si>
    <t>TỔNG SỐ CHI</t>
  </si>
  <si>
    <t>Chi đầu tư phát triển</t>
  </si>
  <si>
    <t>Chi thường xuyên</t>
  </si>
  <si>
    <t xml:space="preserve">Dự phòng </t>
  </si>
  <si>
    <t>ỦY BAN NHÂN DÂN</t>
  </si>
  <si>
    <t>PHƯỜNG BẮC HỒNG</t>
  </si>
  <si>
    <t>Biểu số 114/CK TC-NSNN</t>
  </si>
  <si>
    <t>SO SÁNH (%)</t>
  </si>
  <si>
    <t>THU NSNN</t>
  </si>
  <si>
    <t>THU NSX</t>
  </si>
  <si>
    <t>5=3/1</t>
  </si>
  <si>
    <t>6=4/2</t>
  </si>
  <si>
    <t>TỔNG THU</t>
  </si>
  <si>
    <t xml:space="preserve">Các khoản thu 100% </t>
  </si>
  <si>
    <t>Phí, lệ phí</t>
  </si>
  <si>
    <t>Thu từ quỹ đất công ích và thu hoa lợi công sản khác</t>
  </si>
  <si>
    <t>Thu từ hoạt động kinh tế và sự nghiệp</t>
  </si>
  <si>
    <t>Thu phạt, tịch thu khác theo quy định</t>
  </si>
  <si>
    <t>Thu từ tài sản được xác lập quyền sở hữu của nhà nước theo quy định</t>
  </si>
  <si>
    <t>Đóng góp của nhân dân theo quy định</t>
  </si>
  <si>
    <t>Đóng góp tự nguyện của các tổ chức, cá nhân</t>
  </si>
  <si>
    <t>Thu khác</t>
  </si>
  <si>
    <t>Các khoản thu phân chia theo tỷ lệ phần trăm (%)</t>
  </si>
  <si>
    <t>Các khoản thu phân chia</t>
  </si>
  <si>
    <t>- Thuế sử dụng đất phi nông nghiệp</t>
  </si>
  <si>
    <t>- Thuế sử dụng đất nông nghiệp thu từ hộ gia đình</t>
  </si>
  <si>
    <t>- Lệ phí môn bài thu từ cá nhân, hộ kinh doanh</t>
  </si>
  <si>
    <t>- Lệ phí trước bạ nhà, đất</t>
  </si>
  <si>
    <t>Các khoản thu phân chia khác do cấp tỉnh quy định</t>
  </si>
  <si>
    <t>III</t>
  </si>
  <si>
    <t>Thu viện trợ không hoàn lại trực tiếp cho xã (nếu có)</t>
  </si>
  <si>
    <t>IV</t>
  </si>
  <si>
    <t>V</t>
  </si>
  <si>
    <t>Thu kết dư ngân sách năm trước</t>
  </si>
  <si>
    <t>VI</t>
  </si>
  <si>
    <t>Thu bổ sung từ ngân sách cấp trên</t>
  </si>
  <si>
    <t>- Cấp quyền sử dụng đất</t>
  </si>
  <si>
    <t>- Tiền thuê đất</t>
  </si>
  <si>
    <t>- Thuế VAT - TNDN</t>
  </si>
  <si>
    <t>- Thuế TNCN</t>
  </si>
  <si>
    <t>- Thuế tài nguyên</t>
  </si>
  <si>
    <t>- Thuế TTĐB</t>
  </si>
  <si>
    <t>- Lệ phí khác do TX quản lý</t>
  </si>
  <si>
    <t>Biểu số 115/CK TC-NSNN</t>
  </si>
  <si>
    <t>DỰ TOÁN NĂM</t>
  </si>
  <si>
    <t>TỔNG SỐ</t>
  </si>
  <si>
    <t>XDCB</t>
  </si>
  <si>
    <t>TX</t>
  </si>
  <si>
    <t>7=4/1</t>
  </si>
  <si>
    <t>8=5/2</t>
  </si>
  <si>
    <t>10=6/3</t>
  </si>
  <si>
    <t>TỔNG CHI</t>
  </si>
  <si>
    <t xml:space="preserve">Trong đó </t>
  </si>
  <si>
    <t>Chi giáo dục</t>
  </si>
  <si>
    <t>Chi ứng dụng, chuyển giao công nghệ</t>
  </si>
  <si>
    <t>Chi y tế</t>
  </si>
  <si>
    <t>Chi văn hóa, thông tin</t>
  </si>
  <si>
    <t>Chi phát thanh, truyền thanh</t>
  </si>
  <si>
    <t>Chi thể dục thể thao</t>
  </si>
  <si>
    <t>Chi bảo vệ môi trường</t>
  </si>
  <si>
    <t>Chi các hoạt động kinh tế</t>
  </si>
  <si>
    <t xml:space="preserve">Chi hoạt động của cơ quan quản lý Nhà nước, Đảng, đoàn thể </t>
  </si>
  <si>
    <t>Chi cho công tác xã hội</t>
  </si>
  <si>
    <t>Chi khác</t>
  </si>
  <si>
    <t>Dự phòng ngân sách</t>
  </si>
  <si>
    <t>Chi công tác DQTV</t>
  </si>
  <si>
    <t>- Lệ phí trước bạ phương tiện</t>
  </si>
  <si>
    <t>- Thu khác ngoài quốc doanh</t>
  </si>
  <si>
    <t>- Thu khác ngân sách</t>
  </si>
  <si>
    <t>CÂN ĐỐI NGÂN SÁCH PHƯỜNG QUÝ I NĂM 2024</t>
  </si>
  <si>
    <t>THỰC HIỆN QUÝ 1 NĂM 2024</t>
  </si>
  <si>
    <t>ƯỚC THỰC HIỆN THU NGÂN SÁCH PHƯỜNG QÚY 1 NĂM 2024</t>
  </si>
  <si>
    <t>THỰC HIỆN QUÝ 1</t>
  </si>
  <si>
    <t>DỰ TOÁN 2024</t>
  </si>
  <si>
    <t>THỰC HIỆN CHI NGÂN SÁCH PHƯỜNG QUÝ 1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</si>
</sst>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u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4"/>
      <color rgb="FF000000"/>
      <name val="Times New Roman"/>
      <family val="1"/>
    </font>
    <font>
      <sz val="12"/>
      <color rgb="FF000000"/>
      <name val="Times New Roman"/>
      <family val="1"/>
    </font>
    <font>
      <sz val="10"/>
      <name val="Arial"/>
      <family val="2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sz val="13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3" fillId="0" borderId="0"/>
    <xf numFmtId="43" fontId="13" fillId="0" borderId="0" applyFont="0" applyFill="0" applyBorder="0" applyAlignment="0" applyProtection="0"/>
  </cellStyleXfs>
  <cellXfs count="6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vertical="center" wrapText="1"/>
    </xf>
    <xf numFmtId="3" fontId="7" fillId="0" borderId="1" xfId="0" applyNumberFormat="1" applyFont="1" applyBorder="1" applyAlignment="1">
      <alignment vertical="center" wrapText="1"/>
    </xf>
    <xf numFmtId="0" fontId="10" fillId="0" borderId="0" xfId="0" applyFont="1"/>
    <xf numFmtId="4" fontId="6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3" xfId="0" quotePrefix="1" applyFont="1" applyBorder="1" applyAlignment="1">
      <alignment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4" fontId="6" fillId="0" borderId="3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14" fillId="0" borderId="1" xfId="0" applyNumberFormat="1" applyFont="1" applyBorder="1" applyAlignment="1">
      <alignment vertical="top" wrapText="1"/>
    </xf>
    <xf numFmtId="3" fontId="7" fillId="0" borderId="1" xfId="0" applyNumberFormat="1" applyFont="1" applyBorder="1" applyAlignment="1">
      <alignment vertical="top" wrapText="1"/>
    </xf>
    <xf numFmtId="3" fontId="4" fillId="0" borderId="0" xfId="0" applyNumberFormat="1" applyFont="1"/>
    <xf numFmtId="3" fontId="15" fillId="0" borderId="1" xfId="1" applyNumberFormat="1" applyFont="1" applyBorder="1" applyAlignment="1">
      <alignment vertical="top" wrapText="1"/>
    </xf>
    <xf numFmtId="3" fontId="8" fillId="0" borderId="1" xfId="1" applyNumberFormat="1" applyFont="1" applyBorder="1" applyAlignment="1">
      <alignment vertical="top" wrapText="1"/>
    </xf>
    <xf numFmtId="3" fontId="14" fillId="0" borderId="1" xfId="1" applyNumberFormat="1" applyFont="1" applyBorder="1" applyAlignment="1">
      <alignment vertical="top" wrapText="1"/>
    </xf>
    <xf numFmtId="3" fontId="2" fillId="0" borderId="6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3" fontId="7" fillId="0" borderId="5" xfId="0" applyNumberFormat="1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right" vertical="center" wrapText="1"/>
    </xf>
    <xf numFmtId="3" fontId="7" fillId="0" borderId="6" xfId="0" applyNumberFormat="1" applyFont="1" applyBorder="1" applyAlignment="1">
      <alignment horizontal="right" vertical="center" wrapText="1"/>
    </xf>
    <xf numFmtId="3" fontId="16" fillId="0" borderId="1" xfId="0" applyNumberFormat="1" applyFont="1" applyFill="1" applyBorder="1" applyAlignment="1">
      <alignment vertical="top" wrapText="1"/>
    </xf>
    <xf numFmtId="3" fontId="14" fillId="2" borderId="1" xfId="1" applyNumberFormat="1" applyFont="1" applyFill="1" applyBorder="1" applyAlignment="1">
      <alignment vertical="top" wrapText="1"/>
    </xf>
    <xf numFmtId="3" fontId="15" fillId="0" borderId="1" xfId="0" applyNumberFormat="1" applyFont="1" applyBorder="1" applyAlignment="1">
      <alignment vertical="top" wrapText="1"/>
    </xf>
    <xf numFmtId="3" fontId="15" fillId="2" borderId="1" xfId="1" applyNumberFormat="1" applyFont="1" applyFill="1" applyBorder="1" applyAlignment="1">
      <alignment vertical="top" wrapText="1"/>
    </xf>
    <xf numFmtId="3" fontId="7" fillId="0" borderId="1" xfId="0" applyNumberFormat="1" applyFont="1" applyBorder="1" applyAlignment="1">
      <alignment horizontal="right" vertical="top" wrapText="1"/>
    </xf>
    <xf numFmtId="3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vertical="center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J19"/>
  <sheetViews>
    <sheetView workbookViewId="0">
      <selection activeCell="D17" sqref="D17"/>
    </sheetView>
  </sheetViews>
  <sheetFormatPr defaultColWidth="9.1796875" defaultRowHeight="15.5" x14ac:dyDescent="0.35"/>
  <cols>
    <col min="1" max="1" width="7.1796875" style="2" customWidth="1"/>
    <col min="2" max="2" width="22.54296875" style="2" customWidth="1"/>
    <col min="3" max="3" width="15.1796875" style="2" customWidth="1"/>
    <col min="4" max="5" width="17.81640625" style="2" customWidth="1"/>
    <col min="6" max="6" width="12.81640625" style="2" customWidth="1"/>
    <col min="7" max="9" width="9.1796875" style="2"/>
    <col min="10" max="10" width="10.1796875" style="2" bestFit="1" customWidth="1"/>
    <col min="11" max="16384" width="9.1796875" style="2"/>
  </cols>
  <sheetData>
    <row r="1" spans="1:10" x14ac:dyDescent="0.35">
      <c r="A1" s="58" t="s">
        <v>22</v>
      </c>
      <c r="B1" s="58"/>
      <c r="C1" s="1"/>
      <c r="D1" s="1"/>
      <c r="E1" s="58" t="s">
        <v>0</v>
      </c>
      <c r="F1" s="58"/>
    </row>
    <row r="2" spans="1:10" x14ac:dyDescent="0.35">
      <c r="A2" s="59" t="s">
        <v>23</v>
      </c>
      <c r="B2" s="59"/>
      <c r="C2" s="3"/>
    </row>
    <row r="3" spans="1:10" ht="34.5" customHeight="1" x14ac:dyDescent="0.35">
      <c r="A3" s="56" t="s">
        <v>87</v>
      </c>
      <c r="B3" s="56"/>
      <c r="C3" s="56"/>
      <c r="D3" s="56"/>
      <c r="E3" s="56"/>
      <c r="F3" s="56"/>
    </row>
    <row r="4" spans="1:10" x14ac:dyDescent="0.35">
      <c r="A4" s="57" t="s">
        <v>1</v>
      </c>
      <c r="B4" s="57"/>
      <c r="C4" s="57"/>
      <c r="D4" s="57"/>
      <c r="E4" s="57"/>
      <c r="F4" s="57"/>
    </row>
    <row r="5" spans="1:10" ht="54" customHeight="1" x14ac:dyDescent="0.35">
      <c r="A5" s="4" t="s">
        <v>2</v>
      </c>
      <c r="B5" s="53" t="s">
        <v>3</v>
      </c>
      <c r="C5" s="53"/>
      <c r="D5" s="4" t="s">
        <v>4</v>
      </c>
      <c r="E5" s="4" t="s">
        <v>88</v>
      </c>
      <c r="F5" s="4" t="s">
        <v>5</v>
      </c>
    </row>
    <row r="6" spans="1:10" ht="18" customHeight="1" x14ac:dyDescent="0.25">
      <c r="A6" s="5" t="s">
        <v>6</v>
      </c>
      <c r="B6" s="54" t="s">
        <v>7</v>
      </c>
      <c r="C6" s="54"/>
      <c r="D6" s="5">
        <v>1</v>
      </c>
      <c r="E6" s="5">
        <v>2</v>
      </c>
      <c r="F6" s="5" t="s">
        <v>8</v>
      </c>
    </row>
    <row r="7" spans="1:10" ht="18" customHeight="1" x14ac:dyDescent="0.35">
      <c r="A7" s="4" t="s">
        <v>9</v>
      </c>
      <c r="B7" s="55" t="s">
        <v>10</v>
      </c>
      <c r="C7" s="55"/>
      <c r="D7" s="7">
        <f>D8+D9+D10</f>
        <v>8090139</v>
      </c>
      <c r="E7" s="7">
        <f>E8+E9+E10+E13</f>
        <v>2550500</v>
      </c>
      <c r="F7" s="10">
        <f>E7/D7%</f>
        <v>31.526034348729979</v>
      </c>
    </row>
    <row r="8" spans="1:10" ht="18" customHeight="1" x14ac:dyDescent="0.35">
      <c r="A8" s="5">
        <v>1</v>
      </c>
      <c r="B8" s="52" t="s">
        <v>11</v>
      </c>
      <c r="C8" s="52"/>
      <c r="D8" s="8">
        <v>63000</v>
      </c>
      <c r="E8" s="8">
        <v>13763</v>
      </c>
      <c r="F8" s="11">
        <f t="shared" ref="F8:F16" si="0">E8/D8%</f>
        <v>21.846031746031745</v>
      </c>
    </row>
    <row r="9" spans="1:10" ht="18" customHeight="1" x14ac:dyDescent="0.35">
      <c r="A9" s="5">
        <v>2</v>
      </c>
      <c r="B9" s="52" t="s">
        <v>12</v>
      </c>
      <c r="C9" s="52"/>
      <c r="D9" s="8">
        <v>1705000</v>
      </c>
      <c r="E9" s="8">
        <v>868737</v>
      </c>
      <c r="F9" s="11">
        <f t="shared" si="0"/>
        <v>50.952316715542523</v>
      </c>
    </row>
    <row r="10" spans="1:10" ht="18" customHeight="1" x14ac:dyDescent="0.35">
      <c r="A10" s="5">
        <v>3</v>
      </c>
      <c r="B10" s="52" t="s">
        <v>13</v>
      </c>
      <c r="C10" s="52"/>
      <c r="D10" s="8">
        <f>D11+D12</f>
        <v>6322139</v>
      </c>
      <c r="E10" s="34">
        <f>E11+E12</f>
        <v>1668000</v>
      </c>
      <c r="F10" s="11">
        <f t="shared" si="0"/>
        <v>26.3834755926752</v>
      </c>
    </row>
    <row r="11" spans="1:10" ht="18" customHeight="1" x14ac:dyDescent="0.35">
      <c r="A11" s="4"/>
      <c r="B11" s="51" t="s">
        <v>14</v>
      </c>
      <c r="C11" s="51"/>
      <c r="D11" s="12">
        <v>6322139</v>
      </c>
      <c r="E11" s="37">
        <v>1650000</v>
      </c>
      <c r="F11" s="13">
        <f t="shared" si="0"/>
        <v>26.098761827286619</v>
      </c>
    </row>
    <row r="12" spans="1:10" ht="18" customHeight="1" x14ac:dyDescent="0.35">
      <c r="A12" s="4"/>
      <c r="B12" s="51" t="s">
        <v>15</v>
      </c>
      <c r="C12" s="51"/>
      <c r="D12" s="12">
        <v>0</v>
      </c>
      <c r="E12" s="37">
        <v>18000</v>
      </c>
      <c r="F12" s="13"/>
    </row>
    <row r="13" spans="1:10" ht="18" customHeight="1" x14ac:dyDescent="0.35">
      <c r="A13" s="5">
        <v>4</v>
      </c>
      <c r="B13" s="52" t="s">
        <v>16</v>
      </c>
      <c r="C13" s="52"/>
      <c r="D13" s="8"/>
      <c r="E13" s="8"/>
      <c r="F13" s="11"/>
    </row>
    <row r="14" spans="1:10" s="9" customFormat="1" ht="18" customHeight="1" x14ac:dyDescent="0.3">
      <c r="A14" s="4" t="s">
        <v>17</v>
      </c>
      <c r="B14" s="55" t="s">
        <v>18</v>
      </c>
      <c r="C14" s="55"/>
      <c r="D14" s="7">
        <f>D16+D17+D15</f>
        <v>8090139</v>
      </c>
      <c r="E14" s="7">
        <f>E15+E16+E17</f>
        <v>2259683</v>
      </c>
      <c r="F14" s="10">
        <f t="shared" si="0"/>
        <v>27.931324789351581</v>
      </c>
    </row>
    <row r="15" spans="1:10" ht="18" customHeight="1" x14ac:dyDescent="0.35">
      <c r="A15" s="5">
        <v>1</v>
      </c>
      <c r="B15" s="52" t="s">
        <v>19</v>
      </c>
      <c r="C15" s="52"/>
      <c r="D15" s="8">
        <v>800000</v>
      </c>
      <c r="E15" s="8">
        <v>0</v>
      </c>
      <c r="F15" s="11">
        <f t="shared" si="0"/>
        <v>0</v>
      </c>
    </row>
    <row r="16" spans="1:10" ht="18" customHeight="1" x14ac:dyDescent="0.35">
      <c r="A16" s="5">
        <v>2</v>
      </c>
      <c r="B16" s="52" t="s">
        <v>20</v>
      </c>
      <c r="C16" s="52"/>
      <c r="D16" s="8">
        <f>D7-D15-D17</f>
        <v>7154947</v>
      </c>
      <c r="E16" s="8">
        <v>2259683</v>
      </c>
      <c r="F16" s="11">
        <f t="shared" si="0"/>
        <v>31.582106757743976</v>
      </c>
      <c r="J16" s="35"/>
    </row>
    <row r="17" spans="1:6" ht="18" customHeight="1" x14ac:dyDescent="0.35">
      <c r="A17" s="5">
        <v>3</v>
      </c>
      <c r="B17" s="52" t="s">
        <v>21</v>
      </c>
      <c r="C17" s="52"/>
      <c r="D17" s="8">
        <v>135192</v>
      </c>
      <c r="E17" s="8"/>
      <c r="F17" s="11"/>
    </row>
    <row r="18" spans="1:6" ht="18" customHeight="1" x14ac:dyDescent="0.35">
      <c r="A18" s="4"/>
      <c r="B18" s="53"/>
      <c r="C18" s="53"/>
      <c r="D18" s="6"/>
      <c r="E18" s="6"/>
      <c r="F18" s="6"/>
    </row>
    <row r="19" spans="1:6" x14ac:dyDescent="0.35">
      <c r="A19" s="3"/>
      <c r="B19" s="3"/>
    </row>
  </sheetData>
  <mergeCells count="19">
    <mergeCell ref="A3:F3"/>
    <mergeCell ref="A4:F4"/>
    <mergeCell ref="A1:B1"/>
    <mergeCell ref="A2:B2"/>
    <mergeCell ref="E1:F1"/>
    <mergeCell ref="B11:C11"/>
    <mergeCell ref="B10:C10"/>
    <mergeCell ref="B9:C9"/>
    <mergeCell ref="B18:C18"/>
    <mergeCell ref="B5:C5"/>
    <mergeCell ref="B6:C6"/>
    <mergeCell ref="B7:C7"/>
    <mergeCell ref="B8:C8"/>
    <mergeCell ref="B17:C17"/>
    <mergeCell ref="B16:C16"/>
    <mergeCell ref="B15:C15"/>
    <mergeCell ref="B14:C14"/>
    <mergeCell ref="B13:C13"/>
    <mergeCell ref="B12:C12"/>
  </mergeCells>
  <pageMargins left="0.53" right="0.2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J40"/>
  <sheetViews>
    <sheetView topLeftCell="A6" workbookViewId="0">
      <selection activeCell="E14" sqref="E14"/>
    </sheetView>
  </sheetViews>
  <sheetFormatPr defaultColWidth="9.1796875" defaultRowHeight="15.5" x14ac:dyDescent="0.35"/>
  <cols>
    <col min="1" max="1" width="5" style="2" customWidth="1"/>
    <col min="2" max="2" width="47.453125" style="2" customWidth="1"/>
    <col min="3" max="3" width="15.7265625" style="2" customWidth="1"/>
    <col min="4" max="4" width="15.453125" style="2" customWidth="1"/>
    <col min="5" max="6" width="17.26953125" style="2" customWidth="1"/>
    <col min="7" max="8" width="11.54296875" style="2" customWidth="1"/>
    <col min="9" max="16384" width="9.1796875" style="2"/>
  </cols>
  <sheetData>
    <row r="1" spans="1:8" x14ac:dyDescent="0.35">
      <c r="A1" s="60" t="s">
        <v>22</v>
      </c>
      <c r="B1" s="60"/>
      <c r="G1" s="58" t="s">
        <v>24</v>
      </c>
      <c r="H1" s="58"/>
    </row>
    <row r="2" spans="1:8" x14ac:dyDescent="0.35">
      <c r="A2" s="61" t="s">
        <v>23</v>
      </c>
      <c r="B2" s="61"/>
    </row>
    <row r="3" spans="1:8" ht="30" customHeight="1" x14ac:dyDescent="0.35">
      <c r="A3" s="56" t="s">
        <v>89</v>
      </c>
      <c r="B3" s="56"/>
      <c r="C3" s="56"/>
      <c r="D3" s="56"/>
      <c r="E3" s="56"/>
      <c r="F3" s="56"/>
      <c r="G3" s="56"/>
      <c r="H3" s="56"/>
    </row>
    <row r="4" spans="1:8" x14ac:dyDescent="0.35">
      <c r="A4" s="63" t="s">
        <v>1</v>
      </c>
      <c r="B4" s="63"/>
      <c r="C4" s="63"/>
      <c r="D4" s="63"/>
      <c r="E4" s="63"/>
      <c r="F4" s="63"/>
      <c r="G4" s="63"/>
      <c r="H4" s="63"/>
    </row>
    <row r="5" spans="1:8" x14ac:dyDescent="0.35">
      <c r="A5" s="62" t="s">
        <v>2</v>
      </c>
      <c r="B5" s="62" t="s">
        <v>3</v>
      </c>
      <c r="C5" s="62" t="s">
        <v>91</v>
      </c>
      <c r="D5" s="62"/>
      <c r="E5" s="62" t="s">
        <v>90</v>
      </c>
      <c r="F5" s="62"/>
      <c r="G5" s="62" t="s">
        <v>25</v>
      </c>
      <c r="H5" s="62"/>
    </row>
    <row r="6" spans="1:8" x14ac:dyDescent="0.35">
      <c r="A6" s="62"/>
      <c r="B6" s="62"/>
      <c r="C6" s="20" t="s">
        <v>26</v>
      </c>
      <c r="D6" s="20" t="s">
        <v>27</v>
      </c>
      <c r="E6" s="20" t="s">
        <v>26</v>
      </c>
      <c r="F6" s="20" t="s">
        <v>27</v>
      </c>
      <c r="G6" s="20" t="s">
        <v>26</v>
      </c>
      <c r="H6" s="20" t="s">
        <v>27</v>
      </c>
    </row>
    <row r="7" spans="1:8" ht="15.75" x14ac:dyDescent="0.25">
      <c r="A7" s="21" t="s">
        <v>6</v>
      </c>
      <c r="B7" s="21" t="s">
        <v>7</v>
      </c>
      <c r="C7" s="21">
        <v>1</v>
      </c>
      <c r="D7" s="21">
        <v>2</v>
      </c>
      <c r="E7" s="21">
        <v>3</v>
      </c>
      <c r="F7" s="21">
        <v>4</v>
      </c>
      <c r="G7" s="21" t="s">
        <v>28</v>
      </c>
      <c r="H7" s="21" t="s">
        <v>29</v>
      </c>
    </row>
    <row r="8" spans="1:8" s="9" customFormat="1" ht="15" x14ac:dyDescent="0.3">
      <c r="A8" s="20"/>
      <c r="B8" s="20" t="s">
        <v>30</v>
      </c>
      <c r="C8" s="22">
        <f>C9+C18+C35+C36+C37</f>
        <v>24476000</v>
      </c>
      <c r="D8" s="22">
        <f>D9+D18+D35+D36+D37+D38</f>
        <v>8090139</v>
      </c>
      <c r="E8" s="22">
        <f t="shared" ref="E8:F8" si="0">E9+E18+E35+E36+E37+E38</f>
        <v>10159027</v>
      </c>
      <c r="F8" s="22">
        <f t="shared" si="0"/>
        <v>2550500</v>
      </c>
      <c r="G8" s="27">
        <f>E8/C8*100</f>
        <v>41.506075339107696</v>
      </c>
      <c r="H8" s="27">
        <f>F8/D8%</f>
        <v>31.526034348729979</v>
      </c>
    </row>
    <row r="9" spans="1:8" s="9" customFormat="1" ht="15" x14ac:dyDescent="0.3">
      <c r="A9" s="20" t="s">
        <v>9</v>
      </c>
      <c r="B9" s="23" t="s">
        <v>31</v>
      </c>
      <c r="C9" s="22">
        <f>C10+C17+C11</f>
        <v>63000</v>
      </c>
      <c r="D9" s="22">
        <f>SUM(D10:D17)</f>
        <v>63000</v>
      </c>
      <c r="E9" s="22">
        <f t="shared" ref="E9:F9" si="1">SUM(E10:E17)</f>
        <v>31912</v>
      </c>
      <c r="F9" s="22">
        <f t="shared" si="1"/>
        <v>13763</v>
      </c>
      <c r="G9" s="27">
        <f t="shared" ref="G9:G34" si="2">E9/C9*100</f>
        <v>50.653968253968252</v>
      </c>
      <c r="H9" s="27">
        <f t="shared" ref="H9:H39" si="3">F9/D9%</f>
        <v>21.846031746031745</v>
      </c>
    </row>
    <row r="10" spans="1:8" x14ac:dyDescent="0.35">
      <c r="A10" s="21"/>
      <c r="B10" s="24" t="s">
        <v>32</v>
      </c>
      <c r="C10" s="25">
        <v>54000</v>
      </c>
      <c r="D10" s="25">
        <v>54000</v>
      </c>
      <c r="E10" s="36">
        <v>13763</v>
      </c>
      <c r="F10" s="36">
        <v>13763</v>
      </c>
      <c r="G10" s="28">
        <f t="shared" si="2"/>
        <v>25.487037037037037</v>
      </c>
      <c r="H10" s="28">
        <f t="shared" si="3"/>
        <v>25.487037037037037</v>
      </c>
    </row>
    <row r="11" spans="1:8" x14ac:dyDescent="0.35">
      <c r="A11" s="21"/>
      <c r="B11" s="24" t="s">
        <v>33</v>
      </c>
      <c r="C11" s="25">
        <v>9000</v>
      </c>
      <c r="D11" s="25">
        <v>9000</v>
      </c>
      <c r="E11" s="25"/>
      <c r="F11" s="25"/>
      <c r="G11" s="27"/>
      <c r="H11" s="28"/>
    </row>
    <row r="12" spans="1:8" x14ac:dyDescent="0.35">
      <c r="A12" s="21"/>
      <c r="B12" s="24" t="s">
        <v>34</v>
      </c>
      <c r="C12" s="25"/>
      <c r="D12" s="25"/>
      <c r="E12" s="25"/>
      <c r="F12" s="25"/>
      <c r="G12" s="27"/>
      <c r="H12" s="28"/>
    </row>
    <row r="13" spans="1:8" x14ac:dyDescent="0.35">
      <c r="A13" s="21"/>
      <c r="B13" s="24" t="s">
        <v>35</v>
      </c>
      <c r="C13" s="25"/>
      <c r="D13" s="25"/>
      <c r="E13" s="25">
        <v>18149</v>
      </c>
      <c r="F13" s="25"/>
      <c r="G13" s="27"/>
      <c r="H13" s="28"/>
    </row>
    <row r="14" spans="1:8" ht="28" x14ac:dyDescent="0.35">
      <c r="A14" s="21"/>
      <c r="B14" s="24" t="s">
        <v>36</v>
      </c>
      <c r="C14" s="25"/>
      <c r="D14" s="25"/>
      <c r="E14" s="25"/>
      <c r="F14" s="25"/>
      <c r="G14" s="27"/>
      <c r="H14" s="28"/>
    </row>
    <row r="15" spans="1:8" x14ac:dyDescent="0.35">
      <c r="A15" s="21"/>
      <c r="B15" s="24" t="s">
        <v>37</v>
      </c>
      <c r="C15" s="25"/>
      <c r="D15" s="25"/>
      <c r="E15" s="25"/>
      <c r="F15" s="25"/>
      <c r="G15" s="27"/>
      <c r="H15" s="28"/>
    </row>
    <row r="16" spans="1:8" x14ac:dyDescent="0.35">
      <c r="A16" s="21"/>
      <c r="B16" s="24" t="s">
        <v>38</v>
      </c>
      <c r="C16" s="25"/>
      <c r="D16" s="25"/>
      <c r="E16" s="25"/>
      <c r="F16" s="25"/>
      <c r="G16" s="27"/>
      <c r="H16" s="28"/>
    </row>
    <row r="17" spans="1:10" x14ac:dyDescent="0.35">
      <c r="A17" s="21"/>
      <c r="B17" s="24" t="s">
        <v>39</v>
      </c>
      <c r="C17" s="25"/>
      <c r="D17" s="25"/>
      <c r="E17" s="25"/>
      <c r="F17" s="25"/>
      <c r="G17" s="27"/>
      <c r="H17" s="28"/>
    </row>
    <row r="18" spans="1:10" s="9" customFormat="1" ht="15" x14ac:dyDescent="0.3">
      <c r="A18" s="20" t="s">
        <v>17</v>
      </c>
      <c r="B18" s="23" t="s">
        <v>40</v>
      </c>
      <c r="C18" s="46">
        <f>C19+C26</f>
        <v>24413000</v>
      </c>
      <c r="D18" s="46">
        <f>D19+D26</f>
        <v>1705000</v>
      </c>
      <c r="E18" s="22">
        <f>E19+E26</f>
        <v>8459115</v>
      </c>
      <c r="F18" s="22">
        <f>F19+F26</f>
        <v>868737</v>
      </c>
      <c r="G18" s="27">
        <f t="shared" si="2"/>
        <v>34.650043009871787</v>
      </c>
      <c r="H18" s="27">
        <f t="shared" si="3"/>
        <v>50.952316715542523</v>
      </c>
    </row>
    <row r="19" spans="1:10" x14ac:dyDescent="0.35">
      <c r="A19" s="21">
        <v>1</v>
      </c>
      <c r="B19" s="24" t="s">
        <v>41</v>
      </c>
      <c r="C19" s="49">
        <f>SUM(C20:C25)</f>
        <v>6760000</v>
      </c>
      <c r="D19" s="49">
        <f>SUM(D20:D25)</f>
        <v>692000</v>
      </c>
      <c r="E19" s="25">
        <f>SUM(E20:E25)</f>
        <v>469699</v>
      </c>
      <c r="F19" s="25">
        <f>SUM(F20:F25)</f>
        <v>180057</v>
      </c>
      <c r="G19" s="28">
        <f t="shared" si="2"/>
        <v>6.948210059171597</v>
      </c>
      <c r="H19" s="28">
        <f t="shared" si="3"/>
        <v>26.019797687861271</v>
      </c>
    </row>
    <row r="20" spans="1:10" x14ac:dyDescent="0.35">
      <c r="A20" s="21"/>
      <c r="B20" s="24" t="s">
        <v>42</v>
      </c>
      <c r="C20" s="34">
        <v>400000</v>
      </c>
      <c r="D20" s="34">
        <v>400000</v>
      </c>
      <c r="E20" s="25">
        <v>10862</v>
      </c>
      <c r="F20" s="25">
        <v>10862</v>
      </c>
      <c r="G20" s="28">
        <f t="shared" si="2"/>
        <v>2.7155</v>
      </c>
      <c r="H20" s="28">
        <f t="shared" si="3"/>
        <v>2.7155</v>
      </c>
    </row>
    <row r="21" spans="1:10" x14ac:dyDescent="0.35">
      <c r="A21" s="21"/>
      <c r="B21" s="24" t="s">
        <v>43</v>
      </c>
      <c r="C21" s="34"/>
      <c r="D21" s="34"/>
      <c r="E21" s="25"/>
      <c r="F21" s="25"/>
      <c r="G21" s="28"/>
      <c r="H21" s="28"/>
    </row>
    <row r="22" spans="1:10" x14ac:dyDescent="0.35">
      <c r="A22" s="21"/>
      <c r="B22" s="24" t="s">
        <v>44</v>
      </c>
      <c r="C22" s="34">
        <v>210000</v>
      </c>
      <c r="D22" s="34">
        <v>12000</v>
      </c>
      <c r="E22" s="25">
        <v>206800</v>
      </c>
      <c r="F22" s="25">
        <v>61120</v>
      </c>
      <c r="G22" s="28">
        <f t="shared" si="2"/>
        <v>98.476190476190467</v>
      </c>
      <c r="H22" s="28">
        <f t="shared" si="3"/>
        <v>509.33333333333331</v>
      </c>
      <c r="J22" s="35">
        <f>E18-7986800</f>
        <v>472315</v>
      </c>
    </row>
    <row r="23" spans="1:10" x14ac:dyDescent="0.35">
      <c r="A23" s="21"/>
      <c r="B23" s="24" t="s">
        <v>45</v>
      </c>
      <c r="C23" s="34">
        <v>350000</v>
      </c>
      <c r="D23" s="34">
        <v>280000</v>
      </c>
      <c r="E23" s="25">
        <v>135093</v>
      </c>
      <c r="F23" s="25">
        <v>108075</v>
      </c>
      <c r="G23" s="28">
        <f t="shared" si="2"/>
        <v>38.597999999999999</v>
      </c>
      <c r="H23" s="28">
        <f t="shared" si="3"/>
        <v>38.598214285714285</v>
      </c>
      <c r="J23" s="35">
        <f>E34-J22</f>
        <v>-420143</v>
      </c>
    </row>
    <row r="24" spans="1:10" x14ac:dyDescent="0.35">
      <c r="A24" s="21"/>
      <c r="B24" s="26" t="s">
        <v>84</v>
      </c>
      <c r="C24" s="34">
        <v>5800000</v>
      </c>
      <c r="D24" s="34"/>
      <c r="E24" s="25">
        <v>116944</v>
      </c>
      <c r="F24" s="25"/>
      <c r="G24" s="40">
        <f t="shared" si="2"/>
        <v>2.0162758620689654</v>
      </c>
      <c r="H24" s="28"/>
      <c r="J24" s="35"/>
    </row>
    <row r="25" spans="1:10" x14ac:dyDescent="0.35">
      <c r="A25" s="21"/>
      <c r="B25" s="26" t="s">
        <v>85</v>
      </c>
      <c r="C25" s="34"/>
      <c r="D25" s="34"/>
      <c r="E25" s="25"/>
      <c r="F25" s="25"/>
      <c r="G25" s="40"/>
      <c r="H25" s="28"/>
      <c r="J25" s="35"/>
    </row>
    <row r="26" spans="1:10" x14ac:dyDescent="0.35">
      <c r="A26" s="21">
        <v>2</v>
      </c>
      <c r="B26" s="24" t="s">
        <v>46</v>
      </c>
      <c r="C26" s="49">
        <f>SUM(C27:C34)</f>
        <v>17653000</v>
      </c>
      <c r="D26" s="49">
        <f>SUM(D27:D34)</f>
        <v>1013000</v>
      </c>
      <c r="E26" s="39">
        <f t="shared" ref="E26" si="4">SUM(E27:E34)</f>
        <v>7989416</v>
      </c>
      <c r="F26" s="39">
        <f>SUM(F27:F34)</f>
        <v>688680</v>
      </c>
      <c r="G26" s="28">
        <f t="shared" si="2"/>
        <v>45.258120432787628</v>
      </c>
      <c r="H26" s="28">
        <f t="shared" si="3"/>
        <v>67.984205330700888</v>
      </c>
    </row>
    <row r="27" spans="1:10" x14ac:dyDescent="0.35">
      <c r="A27" s="21"/>
      <c r="B27" s="26" t="s">
        <v>54</v>
      </c>
      <c r="C27" s="47">
        <v>4000000</v>
      </c>
      <c r="D27" s="47">
        <v>800000</v>
      </c>
      <c r="E27" s="25">
        <v>2900808</v>
      </c>
      <c r="F27" s="25">
        <v>580162</v>
      </c>
      <c r="G27" s="28">
        <f t="shared" si="2"/>
        <v>72.520200000000003</v>
      </c>
      <c r="H27" s="28"/>
    </row>
    <row r="28" spans="1:10" x14ac:dyDescent="0.35">
      <c r="A28" s="21"/>
      <c r="B28" s="26" t="s">
        <v>55</v>
      </c>
      <c r="C28" s="47">
        <v>1375000</v>
      </c>
      <c r="D28" s="47"/>
      <c r="E28" s="25">
        <v>66495</v>
      </c>
      <c r="F28" s="25"/>
      <c r="G28" s="28">
        <f t="shared" si="2"/>
        <v>4.8360000000000003</v>
      </c>
      <c r="H28" s="28"/>
    </row>
    <row r="29" spans="1:10" x14ac:dyDescent="0.35">
      <c r="A29" s="21"/>
      <c r="B29" s="26" t="s">
        <v>56</v>
      </c>
      <c r="C29" s="47">
        <v>8464000</v>
      </c>
      <c r="D29" s="47">
        <v>144000</v>
      </c>
      <c r="E29" s="25">
        <v>4229155</v>
      </c>
      <c r="F29" s="25">
        <v>92738</v>
      </c>
      <c r="G29" s="28">
        <f t="shared" si="2"/>
        <v>49.966387051039696</v>
      </c>
      <c r="H29" s="28">
        <f t="shared" si="3"/>
        <v>64.401388888888889</v>
      </c>
    </row>
    <row r="30" spans="1:10" x14ac:dyDescent="0.35">
      <c r="A30" s="21"/>
      <c r="B30" s="26" t="s">
        <v>57</v>
      </c>
      <c r="C30" s="47">
        <v>1560000</v>
      </c>
      <c r="D30" s="47"/>
      <c r="E30" s="25">
        <v>553597</v>
      </c>
      <c r="F30" s="25"/>
      <c r="G30" s="28">
        <f t="shared" si="2"/>
        <v>35.48698717948718</v>
      </c>
      <c r="H30" s="28"/>
    </row>
    <row r="31" spans="1:10" x14ac:dyDescent="0.35">
      <c r="A31" s="21"/>
      <c r="B31" s="26" t="s">
        <v>58</v>
      </c>
      <c r="C31" s="47">
        <v>280000</v>
      </c>
      <c r="D31" s="47">
        <v>56000</v>
      </c>
      <c r="E31" s="25">
        <v>112962</v>
      </c>
      <c r="F31" s="25">
        <v>13943</v>
      </c>
      <c r="G31" s="28">
        <f t="shared" si="2"/>
        <v>40.34357142857143</v>
      </c>
      <c r="H31" s="28">
        <f t="shared" si="3"/>
        <v>24.898214285714285</v>
      </c>
    </row>
    <row r="32" spans="1:10" x14ac:dyDescent="0.35">
      <c r="A32" s="21"/>
      <c r="B32" s="26" t="s">
        <v>59</v>
      </c>
      <c r="C32" s="47">
        <v>45000</v>
      </c>
      <c r="D32" s="47">
        <v>13000</v>
      </c>
      <c r="E32" s="25"/>
      <c r="F32" s="25"/>
      <c r="G32" s="28">
        <f t="shared" si="2"/>
        <v>0</v>
      </c>
      <c r="H32" s="28">
        <f t="shared" si="3"/>
        <v>0</v>
      </c>
    </row>
    <row r="33" spans="1:8" x14ac:dyDescent="0.35">
      <c r="A33" s="21"/>
      <c r="B33" s="26" t="s">
        <v>86</v>
      </c>
      <c r="C33" s="47">
        <v>929000</v>
      </c>
      <c r="D33" s="47"/>
      <c r="E33" s="25">
        <v>74227</v>
      </c>
      <c r="F33" s="25">
        <v>1837</v>
      </c>
      <c r="G33" s="28">
        <f t="shared" si="2"/>
        <v>7.9899892357373519</v>
      </c>
      <c r="H33" s="28"/>
    </row>
    <row r="34" spans="1:8" x14ac:dyDescent="0.35">
      <c r="A34" s="21"/>
      <c r="B34" s="26" t="s">
        <v>60</v>
      </c>
      <c r="C34" s="47">
        <v>1000000</v>
      </c>
      <c r="D34" s="47"/>
      <c r="E34" s="25">
        <v>52172</v>
      </c>
      <c r="F34" s="25"/>
      <c r="G34" s="28">
        <f t="shared" si="2"/>
        <v>5.2172000000000001</v>
      </c>
      <c r="H34" s="28"/>
    </row>
    <row r="35" spans="1:8" x14ac:dyDescent="0.35">
      <c r="A35" s="20" t="s">
        <v>47</v>
      </c>
      <c r="B35" s="23" t="s">
        <v>48</v>
      </c>
      <c r="C35" s="48"/>
      <c r="D35" s="48"/>
      <c r="E35" s="25"/>
      <c r="F35" s="25"/>
      <c r="G35" s="27"/>
      <c r="H35" s="28"/>
    </row>
    <row r="36" spans="1:8" x14ac:dyDescent="0.35">
      <c r="A36" s="20" t="s">
        <v>49</v>
      </c>
      <c r="B36" s="23" t="s">
        <v>16</v>
      </c>
      <c r="C36" s="48"/>
      <c r="D36" s="48"/>
      <c r="E36" s="38"/>
      <c r="F36" s="38"/>
      <c r="G36" s="27"/>
      <c r="H36" s="27"/>
    </row>
    <row r="37" spans="1:8" x14ac:dyDescent="0.35">
      <c r="A37" s="20" t="s">
        <v>50</v>
      </c>
      <c r="B37" s="23" t="s">
        <v>51</v>
      </c>
      <c r="C37" s="48"/>
      <c r="D37" s="48"/>
      <c r="E37" s="22"/>
      <c r="F37" s="22"/>
      <c r="G37" s="27"/>
      <c r="H37" s="28"/>
    </row>
    <row r="38" spans="1:8" s="9" customFormat="1" ht="15" x14ac:dyDescent="0.3">
      <c r="A38" s="20" t="s">
        <v>52</v>
      </c>
      <c r="B38" s="23" t="s">
        <v>53</v>
      </c>
      <c r="C38" s="46">
        <f>C39</f>
        <v>6322139</v>
      </c>
      <c r="D38" s="46">
        <f>D39+D40</f>
        <v>6322139</v>
      </c>
      <c r="E38" s="38">
        <f>E39+E40</f>
        <v>1668000</v>
      </c>
      <c r="F38" s="33">
        <f>F39+F40</f>
        <v>1668000</v>
      </c>
      <c r="G38" s="27"/>
      <c r="H38" s="27">
        <f t="shared" si="3"/>
        <v>26.3834755926752</v>
      </c>
    </row>
    <row r="39" spans="1:8" x14ac:dyDescent="0.35">
      <c r="A39" s="21"/>
      <c r="B39" s="24" t="s">
        <v>14</v>
      </c>
      <c r="C39" s="48">
        <v>6322139</v>
      </c>
      <c r="D39" s="25">
        <v>6322139</v>
      </c>
      <c r="E39" s="36">
        <v>1650000</v>
      </c>
      <c r="F39" s="36">
        <v>1650000</v>
      </c>
      <c r="G39" s="28"/>
      <c r="H39" s="28">
        <f t="shared" si="3"/>
        <v>26.098761827286619</v>
      </c>
    </row>
    <row r="40" spans="1:8" x14ac:dyDescent="0.35">
      <c r="A40" s="21"/>
      <c r="B40" s="24" t="s">
        <v>15</v>
      </c>
      <c r="C40" s="48">
        <v>0</v>
      </c>
      <c r="D40" s="25"/>
      <c r="E40" s="36">
        <v>18000</v>
      </c>
      <c r="F40" s="36">
        <v>18000</v>
      </c>
      <c r="G40" s="27"/>
      <c r="H40" s="28"/>
    </row>
  </sheetData>
  <mergeCells count="10">
    <mergeCell ref="A1:B1"/>
    <mergeCell ref="A2:B2"/>
    <mergeCell ref="G1:H1"/>
    <mergeCell ref="A5:A6"/>
    <mergeCell ref="B5:B6"/>
    <mergeCell ref="C5:D5"/>
    <mergeCell ref="E5:F5"/>
    <mergeCell ref="G5:H5"/>
    <mergeCell ref="A3:H3"/>
    <mergeCell ref="A4:H4"/>
  </mergeCells>
  <pageMargins left="0.38" right="0.2" top="0.48" bottom="0.2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M24"/>
  <sheetViews>
    <sheetView tabSelected="1" workbookViewId="0">
      <selection activeCell="H13" sqref="H13"/>
    </sheetView>
  </sheetViews>
  <sheetFormatPr defaultColWidth="9.1796875" defaultRowHeight="15.5" x14ac:dyDescent="0.35"/>
  <cols>
    <col min="1" max="1" width="6.1796875" style="2" customWidth="1"/>
    <col min="2" max="2" width="26" style="2" customWidth="1"/>
    <col min="3" max="8" width="12.81640625" style="2" customWidth="1"/>
    <col min="9" max="10" width="10.453125" style="2" customWidth="1"/>
    <col min="11" max="11" width="9.7265625" style="2" customWidth="1"/>
    <col min="12" max="12" width="9.1796875" style="2"/>
    <col min="13" max="13" width="10.1796875" style="2" bestFit="1" customWidth="1"/>
    <col min="14" max="16384" width="9.1796875" style="2"/>
  </cols>
  <sheetData>
    <row r="1" spans="1:13" x14ac:dyDescent="0.35">
      <c r="A1" s="60" t="s">
        <v>22</v>
      </c>
      <c r="B1" s="60"/>
      <c r="C1" s="60"/>
      <c r="I1" s="64" t="s">
        <v>61</v>
      </c>
      <c r="J1" s="64"/>
      <c r="K1" s="64"/>
    </row>
    <row r="2" spans="1:13" x14ac:dyDescent="0.35">
      <c r="A2" s="61" t="s">
        <v>23</v>
      </c>
      <c r="B2" s="61"/>
      <c r="C2" s="61"/>
    </row>
    <row r="3" spans="1:13" ht="17.5" x14ac:dyDescent="0.35">
      <c r="A3" s="56" t="s">
        <v>92</v>
      </c>
      <c r="B3" s="56"/>
      <c r="C3" s="56"/>
      <c r="D3" s="56"/>
      <c r="E3" s="56"/>
      <c r="F3" s="56"/>
      <c r="G3" s="56"/>
      <c r="H3" s="56"/>
      <c r="I3" s="56"/>
      <c r="J3" s="56"/>
      <c r="K3" s="56"/>
    </row>
    <row r="4" spans="1:13" x14ac:dyDescent="0.35">
      <c r="A4" s="66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</row>
    <row r="5" spans="1:13" ht="15.75" customHeight="1" x14ac:dyDescent="0.35">
      <c r="A5" s="65" t="s">
        <v>2</v>
      </c>
      <c r="B5" s="65" t="s">
        <v>3</v>
      </c>
      <c r="C5" s="65" t="s">
        <v>62</v>
      </c>
      <c r="D5" s="65"/>
      <c r="E5" s="65"/>
      <c r="F5" s="65" t="s">
        <v>88</v>
      </c>
      <c r="G5" s="65"/>
      <c r="H5" s="65"/>
      <c r="I5" s="65" t="s">
        <v>25</v>
      </c>
      <c r="J5" s="65"/>
      <c r="K5" s="65"/>
    </row>
    <row r="6" spans="1:13" ht="30" x14ac:dyDescent="0.35">
      <c r="A6" s="65"/>
      <c r="B6" s="65"/>
      <c r="C6" s="14" t="s">
        <v>63</v>
      </c>
      <c r="D6" s="14" t="s">
        <v>64</v>
      </c>
      <c r="E6" s="14" t="s">
        <v>65</v>
      </c>
      <c r="F6" s="14" t="s">
        <v>63</v>
      </c>
      <c r="G6" s="14" t="s">
        <v>64</v>
      </c>
      <c r="H6" s="14" t="s">
        <v>65</v>
      </c>
      <c r="I6" s="14" t="s">
        <v>63</v>
      </c>
      <c r="J6" s="14" t="s">
        <v>64</v>
      </c>
      <c r="K6" s="14" t="s">
        <v>65</v>
      </c>
    </row>
    <row r="7" spans="1:13" ht="15.75" x14ac:dyDescent="0.25">
      <c r="A7" s="15" t="s">
        <v>6</v>
      </c>
      <c r="B7" s="15" t="s">
        <v>7</v>
      </c>
      <c r="C7" s="15">
        <v>1</v>
      </c>
      <c r="D7" s="15">
        <v>2</v>
      </c>
      <c r="E7" s="15">
        <v>3</v>
      </c>
      <c r="F7" s="15">
        <v>4</v>
      </c>
      <c r="G7" s="15">
        <v>5</v>
      </c>
      <c r="H7" s="15">
        <v>6</v>
      </c>
      <c r="I7" s="15" t="s">
        <v>66</v>
      </c>
      <c r="J7" s="15" t="s">
        <v>67</v>
      </c>
      <c r="K7" s="15" t="s">
        <v>68</v>
      </c>
    </row>
    <row r="8" spans="1:13" s="9" customFormat="1" ht="20.25" customHeight="1" x14ac:dyDescent="0.3">
      <c r="A8" s="14"/>
      <c r="B8" s="14" t="s">
        <v>69</v>
      </c>
      <c r="C8" s="19">
        <f>SUM(C10:C22)</f>
        <v>8090139</v>
      </c>
      <c r="D8" s="19">
        <f>SUM(D10:D22)</f>
        <v>800000</v>
      </c>
      <c r="E8" s="19">
        <f>SUM(E10:E22)</f>
        <v>7290139</v>
      </c>
      <c r="F8" s="19">
        <f>G8+H8</f>
        <v>2259683</v>
      </c>
      <c r="G8" s="19">
        <f>G18</f>
        <v>0</v>
      </c>
      <c r="H8" s="19">
        <f>SUM(H10:H22)</f>
        <v>2259683</v>
      </c>
      <c r="I8" s="30">
        <f>F8/C8*100</f>
        <v>27.931324789351581</v>
      </c>
      <c r="J8" s="30">
        <f>G8/D8*100</f>
        <v>0</v>
      </c>
      <c r="K8" s="30">
        <f>H8/E8*100</f>
        <v>30.996432303965669</v>
      </c>
    </row>
    <row r="9" spans="1:13" ht="20.25" customHeight="1" x14ac:dyDescent="0.35">
      <c r="A9" s="15"/>
      <c r="B9" s="16" t="s">
        <v>70</v>
      </c>
      <c r="C9" s="50"/>
      <c r="D9" s="50"/>
      <c r="E9" s="50"/>
      <c r="F9" s="18"/>
      <c r="G9" s="18"/>
      <c r="H9" s="18"/>
      <c r="I9" s="30"/>
      <c r="J9" s="17"/>
      <c r="K9" s="30"/>
      <c r="M9" s="35"/>
    </row>
    <row r="10" spans="1:13" ht="20.25" customHeight="1" x14ac:dyDescent="0.35">
      <c r="A10" s="15">
        <v>1</v>
      </c>
      <c r="B10" s="16" t="s">
        <v>83</v>
      </c>
      <c r="C10" s="50">
        <f>D10+E10</f>
        <v>361778</v>
      </c>
      <c r="D10" s="50"/>
      <c r="E10" s="50">
        <v>361778</v>
      </c>
      <c r="F10" s="18">
        <f>H10+G10</f>
        <v>80298</v>
      </c>
      <c r="G10" s="18"/>
      <c r="H10" s="18">
        <v>80298</v>
      </c>
      <c r="I10" s="31">
        <f t="shared" ref="I10:I22" si="0">F10/C10*100</f>
        <v>22.195379486867637</v>
      </c>
      <c r="J10" s="17"/>
      <c r="K10" s="31">
        <f t="shared" ref="K10:K22" si="1">H10/E10*100</f>
        <v>22.195379486867637</v>
      </c>
    </row>
    <row r="11" spans="1:13" ht="20.25" customHeight="1" x14ac:dyDescent="0.35">
      <c r="A11" s="15">
        <v>2</v>
      </c>
      <c r="B11" s="16" t="s">
        <v>71</v>
      </c>
      <c r="C11" s="50">
        <f t="shared" ref="C11:C22" si="2">D11+E11</f>
        <v>0</v>
      </c>
      <c r="D11" s="50"/>
      <c r="E11" s="50"/>
      <c r="F11" s="18">
        <f t="shared" ref="F11:F20" si="3">H11+G11</f>
        <v>0</v>
      </c>
      <c r="G11" s="18"/>
      <c r="H11" s="18"/>
      <c r="I11" s="31"/>
      <c r="J11" s="17"/>
      <c r="K11" s="31"/>
      <c r="M11" s="35"/>
    </row>
    <row r="12" spans="1:13" ht="31" x14ac:dyDescent="0.35">
      <c r="A12" s="15">
        <v>3</v>
      </c>
      <c r="B12" s="16" t="s">
        <v>72</v>
      </c>
      <c r="C12" s="50">
        <f t="shared" si="2"/>
        <v>0</v>
      </c>
      <c r="D12" s="50"/>
      <c r="E12" s="50"/>
      <c r="F12" s="18">
        <f t="shared" si="3"/>
        <v>0</v>
      </c>
      <c r="G12" s="18"/>
      <c r="H12" s="43"/>
      <c r="I12" s="31"/>
      <c r="J12" s="17"/>
      <c r="K12" s="31"/>
    </row>
    <row r="13" spans="1:13" ht="20.25" customHeight="1" x14ac:dyDescent="0.35">
      <c r="A13" s="15">
        <v>4</v>
      </c>
      <c r="B13" s="16" t="s">
        <v>73</v>
      </c>
      <c r="C13" s="50">
        <f t="shared" si="2"/>
        <v>5000</v>
      </c>
      <c r="D13" s="50"/>
      <c r="E13" s="50">
        <v>5000</v>
      </c>
      <c r="F13" s="18">
        <f t="shared" si="3"/>
        <v>0</v>
      </c>
      <c r="G13" s="41"/>
      <c r="H13" s="45"/>
      <c r="I13" s="42">
        <f t="shared" si="0"/>
        <v>0</v>
      </c>
      <c r="J13" s="17"/>
      <c r="K13" s="31">
        <f t="shared" si="1"/>
        <v>0</v>
      </c>
    </row>
    <row r="14" spans="1:13" ht="20.25" customHeight="1" x14ac:dyDescent="0.35">
      <c r="A14" s="15">
        <v>5</v>
      </c>
      <c r="B14" s="16" t="s">
        <v>74</v>
      </c>
      <c r="C14" s="50">
        <f t="shared" si="2"/>
        <v>40000</v>
      </c>
      <c r="D14" s="50"/>
      <c r="E14" s="50">
        <v>40000</v>
      </c>
      <c r="F14" s="18">
        <f t="shared" si="3"/>
        <v>26400</v>
      </c>
      <c r="G14" s="41"/>
      <c r="H14" s="45">
        <v>26400</v>
      </c>
      <c r="I14" s="42">
        <f t="shared" si="0"/>
        <v>66</v>
      </c>
      <c r="J14" s="17"/>
      <c r="K14" s="31">
        <f t="shared" si="1"/>
        <v>66</v>
      </c>
    </row>
    <row r="15" spans="1:13" ht="20.25" customHeight="1" x14ac:dyDescent="0.35">
      <c r="A15" s="15">
        <v>6</v>
      </c>
      <c r="B15" s="16" t="s">
        <v>75</v>
      </c>
      <c r="C15" s="50">
        <f t="shared" si="2"/>
        <v>30000</v>
      </c>
      <c r="D15" s="50"/>
      <c r="E15" s="50">
        <v>30000</v>
      </c>
      <c r="F15" s="18">
        <f t="shared" si="3"/>
        <v>0</v>
      </c>
      <c r="G15" s="41"/>
      <c r="H15" s="45"/>
      <c r="I15" s="42"/>
      <c r="J15" s="17"/>
      <c r="K15" s="31"/>
    </row>
    <row r="16" spans="1:13" ht="20.25" customHeight="1" x14ac:dyDescent="0.35">
      <c r="A16" s="15">
        <v>7</v>
      </c>
      <c r="B16" s="16" t="s">
        <v>76</v>
      </c>
      <c r="C16" s="50">
        <f t="shared" si="2"/>
        <v>40000</v>
      </c>
      <c r="D16" s="50"/>
      <c r="E16" s="50">
        <v>40000</v>
      </c>
      <c r="F16" s="18">
        <f t="shared" si="3"/>
        <v>29500</v>
      </c>
      <c r="G16" s="41"/>
      <c r="H16" s="45">
        <v>29500</v>
      </c>
      <c r="I16" s="42">
        <f t="shared" si="0"/>
        <v>73.75</v>
      </c>
      <c r="J16" s="17"/>
      <c r="K16" s="31">
        <f t="shared" si="1"/>
        <v>73.75</v>
      </c>
    </row>
    <row r="17" spans="1:11" ht="20.25" customHeight="1" x14ac:dyDescent="0.35">
      <c r="A17" s="15">
        <v>8</v>
      </c>
      <c r="B17" s="16" t="s">
        <v>77</v>
      </c>
      <c r="C17" s="50">
        <f t="shared" si="2"/>
        <v>0</v>
      </c>
      <c r="D17" s="50"/>
      <c r="E17" s="50"/>
      <c r="F17" s="18">
        <f t="shared" si="3"/>
        <v>0</v>
      </c>
      <c r="G17" s="18"/>
      <c r="H17" s="44"/>
      <c r="I17" s="31"/>
      <c r="J17" s="17"/>
      <c r="K17" s="31"/>
    </row>
    <row r="18" spans="1:11" ht="20.25" customHeight="1" x14ac:dyDescent="0.35">
      <c r="A18" s="15">
        <v>9</v>
      </c>
      <c r="B18" s="16" t="s">
        <v>78</v>
      </c>
      <c r="C18" s="50">
        <f t="shared" si="2"/>
        <v>932000</v>
      </c>
      <c r="D18" s="50">
        <v>800000</v>
      </c>
      <c r="E18" s="50">
        <v>132000</v>
      </c>
      <c r="F18" s="18">
        <f t="shared" si="3"/>
        <v>0</v>
      </c>
      <c r="G18" s="18">
        <v>0</v>
      </c>
      <c r="H18" s="18"/>
      <c r="I18" s="31">
        <f t="shared" si="0"/>
        <v>0</v>
      </c>
      <c r="J18" s="17"/>
      <c r="K18" s="31">
        <f t="shared" si="1"/>
        <v>0</v>
      </c>
    </row>
    <row r="19" spans="1:11" ht="46.5" x14ac:dyDescent="0.35">
      <c r="A19" s="15">
        <v>10</v>
      </c>
      <c r="B19" s="16" t="s">
        <v>79</v>
      </c>
      <c r="C19" s="50">
        <f t="shared" si="2"/>
        <v>6352537</v>
      </c>
      <c r="D19" s="50"/>
      <c r="E19" s="50">
        <v>6352537</v>
      </c>
      <c r="F19" s="18">
        <f t="shared" si="3"/>
        <v>2057497</v>
      </c>
      <c r="G19" s="18"/>
      <c r="H19" s="18">
        <v>2057497</v>
      </c>
      <c r="I19" s="31">
        <f t="shared" si="0"/>
        <v>32.388587425779654</v>
      </c>
      <c r="J19" s="17"/>
      <c r="K19" s="31">
        <f t="shared" si="1"/>
        <v>32.388587425779654</v>
      </c>
    </row>
    <row r="20" spans="1:11" ht="20.25" customHeight="1" x14ac:dyDescent="0.35">
      <c r="A20" s="15">
        <v>11</v>
      </c>
      <c r="B20" s="16" t="s">
        <v>80</v>
      </c>
      <c r="C20" s="50">
        <f t="shared" si="2"/>
        <v>187632</v>
      </c>
      <c r="D20" s="50"/>
      <c r="E20" s="50">
        <f>182808+4824</f>
        <v>187632</v>
      </c>
      <c r="F20" s="18">
        <f t="shared" si="3"/>
        <v>65988</v>
      </c>
      <c r="G20" s="18"/>
      <c r="H20" s="18">
        <v>65988</v>
      </c>
      <c r="I20" s="31">
        <f t="shared" si="0"/>
        <v>35.168841135840367</v>
      </c>
      <c r="J20" s="17"/>
      <c r="K20" s="31">
        <f t="shared" si="1"/>
        <v>35.168841135840367</v>
      </c>
    </row>
    <row r="21" spans="1:11" ht="20.25" customHeight="1" x14ac:dyDescent="0.35">
      <c r="A21" s="15">
        <v>12</v>
      </c>
      <c r="B21" s="16" t="s">
        <v>81</v>
      </c>
      <c r="C21" s="50">
        <f t="shared" si="2"/>
        <v>6000</v>
      </c>
      <c r="D21" s="50"/>
      <c r="E21" s="50">
        <v>6000</v>
      </c>
      <c r="F21" s="18">
        <f>H21+G21</f>
        <v>0</v>
      </c>
      <c r="G21" s="18"/>
      <c r="H21" s="18"/>
      <c r="I21" s="31"/>
      <c r="J21" s="17"/>
      <c r="K21" s="31"/>
    </row>
    <row r="22" spans="1:11" ht="20.25" customHeight="1" x14ac:dyDescent="0.35">
      <c r="A22" s="15">
        <v>13</v>
      </c>
      <c r="B22" s="16" t="s">
        <v>82</v>
      </c>
      <c r="C22" s="50">
        <f t="shared" si="2"/>
        <v>135192</v>
      </c>
      <c r="D22" s="50"/>
      <c r="E22" s="50">
        <v>135192</v>
      </c>
      <c r="F22" s="18"/>
      <c r="G22" s="18"/>
      <c r="H22" s="18"/>
      <c r="I22" s="31">
        <f t="shared" si="0"/>
        <v>0</v>
      </c>
      <c r="J22" s="17"/>
      <c r="K22" s="31">
        <f t="shared" si="1"/>
        <v>0</v>
      </c>
    </row>
    <row r="23" spans="1:11" x14ac:dyDescent="0.3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</row>
    <row r="24" spans="1:11" x14ac:dyDescent="0.35">
      <c r="A24" s="29"/>
    </row>
  </sheetData>
  <mergeCells count="10">
    <mergeCell ref="I1:K1"/>
    <mergeCell ref="A1:C1"/>
    <mergeCell ref="A2:C2"/>
    <mergeCell ref="F5:H5"/>
    <mergeCell ref="I5:K5"/>
    <mergeCell ref="A3:K3"/>
    <mergeCell ref="A4:K4"/>
    <mergeCell ref="A5:A6"/>
    <mergeCell ref="B5:B6"/>
    <mergeCell ref="C5:E5"/>
  </mergeCells>
  <pageMargins left="0.47" right="0.2" top="0.75" bottom="0.42" header="0.3" footer="0.3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76DD0EEA9EDF408EA9CAF807026CA8" ma:contentTypeVersion="0" ma:contentTypeDescription="Create a new document." ma:contentTypeScope="" ma:versionID="5d54f473c9d813755771dccec0babdf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067e30616eeadeb776f014c5fbcfd81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F4ED0CE-BC9D-41B5-91C8-98D94B9431F6}"/>
</file>

<file path=customXml/itemProps2.xml><?xml version="1.0" encoding="utf-8"?>
<ds:datastoreItem xmlns:ds="http://schemas.openxmlformats.org/officeDocument/2006/customXml" ds:itemID="{FF49248E-C0DB-4187-89D2-2F325B7A2DB7}"/>
</file>

<file path=customXml/itemProps3.xml><?xml version="1.0" encoding="utf-8"?>
<ds:datastoreItem xmlns:ds="http://schemas.openxmlformats.org/officeDocument/2006/customXml" ds:itemID="{0E16EB44-296B-4DCD-9B56-F1ADAE1265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113</vt:lpstr>
      <vt:lpstr>114</vt:lpstr>
      <vt:lpstr>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User</cp:lastModifiedBy>
  <cp:lastPrinted>2024-04-11T09:02:50Z</cp:lastPrinted>
  <dcterms:created xsi:type="dcterms:W3CDTF">2018-08-09T02:32:07Z</dcterms:created>
  <dcterms:modified xsi:type="dcterms:W3CDTF">2024-12-01T10:49:26Z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0x010100EF76DD0EEA9EDF408EA9CAF807026CA8</vt:lpwstr>
  </property>
</Properties>
</file>